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4" i="1" l="1"/>
  <c r="D43" i="1"/>
  <c r="D42" i="1"/>
  <c r="D16" i="1"/>
  <c r="D15" i="1"/>
  <c r="D14" i="1"/>
  <c r="D13" i="1"/>
  <c r="D55" i="1"/>
  <c r="D11" i="1"/>
  <c r="D56" i="1"/>
  <c r="D21" i="1"/>
  <c r="D7" i="1"/>
  <c r="D45" i="1"/>
  <c r="D62" i="1"/>
  <c r="D41" i="1"/>
  <c r="D38" i="1"/>
  <c r="D51" i="1"/>
  <c r="D46" i="1"/>
  <c r="D8" i="1"/>
  <c r="D71" i="1"/>
  <c r="D48" i="1"/>
  <c r="D47" i="1"/>
  <c r="D57" i="1"/>
  <c r="D65" i="1"/>
  <c r="D63" i="1"/>
  <c r="D67" i="1"/>
  <c r="D32" i="1"/>
  <c r="D69" i="1"/>
  <c r="D52" i="1"/>
  <c r="D64" i="1"/>
  <c r="D10" i="1"/>
  <c r="D59" i="1"/>
  <c r="D54" i="1" l="1"/>
  <c r="D53" i="1"/>
  <c r="D50" i="1"/>
</calcChain>
</file>

<file path=xl/sharedStrings.xml><?xml version="1.0" encoding="utf-8"?>
<sst xmlns="http://schemas.openxmlformats.org/spreadsheetml/2006/main" count="173" uniqueCount="104">
  <si>
    <t>Труба 89х6 ГОСТ 8732-78*/20В ГОСТ 8731-74* в изоляции</t>
  </si>
  <si>
    <t>№п/п</t>
  </si>
  <si>
    <t>Материалы и оборудование</t>
  </si>
  <si>
    <t>ед. изм</t>
  </si>
  <si>
    <t>Кол-во</t>
  </si>
  <si>
    <t>Примечание</t>
  </si>
  <si>
    <t>м</t>
  </si>
  <si>
    <t>т</t>
  </si>
  <si>
    <t>Отвод 90, радиус кривизны 1,5 мм, номинальное давление до 16 МПа, номинальный диаметр 80 мм, наружный диаметр 89 мм, толщина стенки 6 мм</t>
  </si>
  <si>
    <t>шт</t>
  </si>
  <si>
    <t>Лента полиэтиленовая термоусаживающаяся шириной 440 мм</t>
  </si>
  <si>
    <t>м.</t>
  </si>
  <si>
    <t>Праймер эпоксидный</t>
  </si>
  <si>
    <t>кг</t>
  </si>
  <si>
    <t>Манжета ТИАЛ-М 89.450.1,4 с замком ТИАЛ-3П 455х50 и праймером</t>
  </si>
  <si>
    <t>Контрольно-измерительный  пункт ТР1216-43</t>
  </si>
  <si>
    <t>Контрольно-измерительный  пункт ТР1216-43 с резистром</t>
  </si>
  <si>
    <t>Кабель силовой, сеч 1х35мм2, ВВГ3х6</t>
  </si>
  <si>
    <t>Электрод МЭСД</t>
  </si>
  <si>
    <t>Скоба С-1</t>
  </si>
  <si>
    <t>Термитный патрон АС-70</t>
  </si>
  <si>
    <t>Термитная смесь медная</t>
  </si>
  <si>
    <t>Термитная спичка</t>
  </si>
  <si>
    <t>Сталь листовая горячекатаная марки Ст3 толщиной: 2,0 мм</t>
  </si>
  <si>
    <t>Сталь угловая неравнополочная, марка стали Ст3сп, ширина большей полки 63-80 мм</t>
  </si>
  <si>
    <t>Труба НКТ 73х5,5 ГОСТ 633-80 L=2850 (б/у)</t>
  </si>
  <si>
    <t>Грунтовка ГФ-021 красно-коричневая</t>
  </si>
  <si>
    <t>Эмаль ПФ-115 серая</t>
  </si>
  <si>
    <t>Табличка на самоклеющейся пленке</t>
  </si>
  <si>
    <t>Труба 159х6 ГОСТ 8732-78*/В20 ГОСТ 8731-74* (5,0 м)</t>
  </si>
  <si>
    <t>Тройники равнопроходные на Ру до 16 МПа (160 кгс/см2) диаметром условного прохода 150 мм, наружным диаметром 159 мм, толщиной стенки 6 мм</t>
  </si>
  <si>
    <t>Отвод 90, радиус кривизны 1,5 мм, номинальное давление до 16 МПа, номинальный диаметр 150 мм, наружный диаметр 159 мм, толщина стенки 6 мм</t>
  </si>
  <si>
    <t>Заглушки стальные фланцевые диаметром 150 мм</t>
  </si>
  <si>
    <t>Фланцы из углеродистой стали марки 20 и 25 с температурным пределом применения от 243 К (-30град.С) до 723 К (+450град.С) на условное давление Ру 4,0 МПа (40 кгс/см2), диаметром условного прохода 150 мм</t>
  </si>
  <si>
    <t>компл.</t>
  </si>
  <si>
    <t>Переходы концентрические на Ру до 16 МПа (160 кгс/см2) диаметром условного прохода 150х80 мм, наружным диаметром и толщиной стенки 159х8-89х6 мм</t>
  </si>
  <si>
    <t>Труба 57х6 ГОСТ 8732-78*/В20 ГОСТ 8731-74* (0,5 м)</t>
  </si>
  <si>
    <t>Задвижка клиновая фланцевая с ручным приводом DN150, PN4,0 МПа, 30с15нж, с КОФ и крепежом</t>
  </si>
  <si>
    <t>Задвижка клиновая фланцевая с ручным приводом DN80, PN4,0 МПа, 30с15нж, с КОФ и крепежом</t>
  </si>
  <si>
    <t>Клапан обратный поворотный DN80,PN4,0 МПА, 19с53нж, с КОФ и крепежом</t>
  </si>
  <si>
    <t>Манометр технический МПЗ-У 0-6,0 МПА</t>
  </si>
  <si>
    <t>Кран шаровый трехходовой под манометр DN=15мм, PN=4,0 МПа Т.П. 1.00.000-ОТУ</t>
  </si>
  <si>
    <t>Быстроразъемное соединение БРС-50,  Ру=4,0 Мпа</t>
  </si>
  <si>
    <t>Бетон дорожный, класс В15 (М200)</t>
  </si>
  <si>
    <t>м3</t>
  </si>
  <si>
    <t>Швеллеры № 10, марка стали Ст3пс</t>
  </si>
  <si>
    <t>Опора 89-ХБ-А-ВСт.3 ОСТ 36-146-88 (0,4кг)</t>
  </si>
  <si>
    <t>1 шт</t>
  </si>
  <si>
    <t>Рубероид кровельный с пылевидной посыпкой марки РКП-350 (250х200 мм)</t>
  </si>
  <si>
    <t>м2</t>
  </si>
  <si>
    <t>Опора 159-ХБ-А-ВСт.3 ОСТ 36-146-88 (0,65кг)</t>
  </si>
  <si>
    <t>Сетка плетеная из проволоки без покрытия, диаметр проволоки 2,5 мм, размер ячейки 45x45 мм</t>
  </si>
  <si>
    <t>Уголок горячекатаный, марка стали ВСт3кп2, размер 50x50x4 мм</t>
  </si>
  <si>
    <t>Сталь полосовая: 40х4 мм, кипящая</t>
  </si>
  <si>
    <t>Круг 6-А-1 ГОСТ 5781-82/ст3 ГОСТ 16523-89</t>
  </si>
  <si>
    <t>Щебень из природного камня для строительных работ марка 200, фракция 20-40 мм</t>
  </si>
  <si>
    <t>Отводы 90 град. с радиусом кривизны R=1,5 Ду на Ру до 16 МПа (160 кгс/см2), диаметром условного прохода 50 мм, наружным диаметром 57 мм, толщиной стенки 5 мм</t>
  </si>
  <si>
    <t>Тройники переходные на Ру до 16 МПа (160 кгс/см2) диаметром условного прохода 80х50 мм, наружным диаметром и толщиной стенки 89х6-57х6 мм</t>
  </si>
  <si>
    <t>Задвижка клиновая фланцевая  с ручным приводом, DN50, PN4,0 МПа, 30с15нж, с КОФ и крепежом</t>
  </si>
  <si>
    <t>Клапан обратный поворотный DN50,PN4,0 МПА, 19с53нж, с КОФ и крепежом</t>
  </si>
  <si>
    <t>Опора 57-ХБ-А-ВСт.3 ОСТ 36-146-88 (0,3кг)</t>
  </si>
  <si>
    <t>Щебень из природного камня для строительных работ марка 200, фракция 40-70 мм</t>
  </si>
  <si>
    <t>Смесь песчано-гравийная природная</t>
  </si>
  <si>
    <t>Плиты дорожные ПДН, ПДО /бетон В25 (М350), объем 1,68 м3, расход арматуры 112,52 кг/ (серия 3.503.1-91 вып. 1)</t>
  </si>
  <si>
    <t>Камни бортовые БР 100.30.15 /бетон В30 (М400), объем 0,043 м3/ (ГОСТ 6665-91)</t>
  </si>
  <si>
    <t>шт.</t>
  </si>
  <si>
    <t>Трубы стальные бесшовные, горячедеформированные со снятой фаской из стали марок 15, 20, 25, наружным диаметром 159 мм, толщина стенки 6 мм</t>
  </si>
  <si>
    <t>Просечно-вытяжной прокат горячекатаный в листах мерных размеров из стали С235, шириной 1000 мм, толщиной 5 мм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</si>
  <si>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4 мм</t>
  </si>
  <si>
    <t>Просечно-вытяжной прокат горячекатаный в листах мерных размеров из стали С235, шириной 500 мм, толщиной 5 мм</t>
  </si>
  <si>
    <t>Просечно-вытяжной прокат горячекатаный в листах мерных размеров из стали С235, шириной 900 мм, толщиной 5 мм - Лист ПВЛ 508х890х790 ТУ 36.26.11-5-89/Ст3сп ГОСТ 380-2005</t>
  </si>
  <si>
    <t>Сталь листовая горячекатаная марки Ст3пс толщиной 6-8 мм</t>
  </si>
  <si>
    <t>Сталь угловая 32х32 мм</t>
  </si>
  <si>
    <t>Горячекатаная арматурная сталь гладкая класса А-I, диаметром 12 мм</t>
  </si>
  <si>
    <t>Сталь угловая равнополочная, марка стали Ст3пс, шириной полок 100-100 мм (Уголок 100х100х4)</t>
  </si>
  <si>
    <t>Сталь круглая углеродистая обыкновенного качества марки ВСт3пс5-1 диаметром 18 мм</t>
  </si>
  <si>
    <t>Болты с шестигранной головкой диаметром резьбы 8 мм</t>
  </si>
  <si>
    <t>Гайка М8 ГОСТ 5915-70</t>
  </si>
  <si>
    <t>Лоток кабельный 100х100х3000 ГОСТ 2590-2006</t>
  </si>
  <si>
    <t>Шкаф ШСВГ-6</t>
  </si>
  <si>
    <t>Отводы 45 град. с радиусом кривизны R=1,5 Ду на Ру до 16 МПа (160 кгс/см2), диаметром условного прохода 150 мм, наружным диаметром 159 мм, толщиной стенки 6 мм</t>
  </si>
  <si>
    <t>Раствор готовый кладочный цементный марки 150</t>
  </si>
  <si>
    <t>Мастика битумно-резиновая изоляционная</t>
  </si>
  <si>
    <t>Песок строительный</t>
  </si>
  <si>
    <t>Емкость ЕП8-2000-1300-2 V=8 м3</t>
  </si>
  <si>
    <t>Сталь листовая горячекатаная марки Ст3 толщиной 10-13 мм</t>
  </si>
  <si>
    <t>Сталь листовая горячекатаная марки Ст3 толщиной 30-38 мм</t>
  </si>
  <si>
    <t>Тройники равнопроходные на Ру до 16 МПа (160 кгс/см2) диаметром условного прохода 80 мм, наружным диаметром 89 мм, толщиной стенки 6 мм</t>
  </si>
  <si>
    <t>Соединение  фланцевое DN=80мм, PN=4,0 Мпа, исп.2/3 ГОСТ 12821-80 (с прокладкой Ф-4 и крепежом)</t>
  </si>
  <si>
    <t>Трубы стальные бесшовные, горячедеформированные со снятой фаской из стали марок 15, 20, 25, наружным диаметром 32 мм, толщина стенки 4 мм</t>
  </si>
  <si>
    <t>Пробоотборник</t>
  </si>
  <si>
    <t>Штуцер дискретный регулируемого ШДФ 9-9,6-3-21</t>
  </si>
  <si>
    <t>к-т</t>
  </si>
  <si>
    <t>Клапан СМДК-50АА ТУ 3689-003-10524112-2001</t>
  </si>
  <si>
    <t>1шт</t>
  </si>
  <si>
    <t>Термометр технический универсальный t=0…200 С  СП-2</t>
  </si>
  <si>
    <t>Бобышка прямая  БП1-М27х2-100УХЛ ТУ 36-1097-85</t>
  </si>
  <si>
    <t>Оправа защитная под термометр прямая L= 160 мм, PN до 6,3 МПа</t>
  </si>
  <si>
    <t>Быстроразъемное соединение БРС-80 Ду=80мм Ру=4,0 Мпа</t>
  </si>
  <si>
    <r>
      <t>0,031</t>
    </r>
    <r>
      <rPr>
        <i/>
        <sz val="6"/>
        <rFont val="Arial"/>
        <family val="2"/>
        <charset val="204"/>
      </rPr>
      <t xml:space="preserve">
0,0256+0,00556</t>
    </r>
  </si>
  <si>
    <t>Материалы Подрядчика</t>
  </si>
  <si>
    <t>Материалы Заказчика</t>
  </si>
  <si>
    <r>
      <t xml:space="preserve">Разделительная ведомость поставки материалов и оборудования
</t>
    </r>
    <r>
      <rPr>
        <sz val="12"/>
        <color theme="1"/>
        <rFont val="Calibri"/>
        <family val="2"/>
        <charset val="204"/>
        <scheme val="minor"/>
      </rPr>
      <t>для обустройства площадки скважины,  трубопровода Д-89мм -1км., распределительной гребенки-1шт, узла врезки-1шт, пропарочного устройства -1шт</t>
    </r>
  </si>
  <si>
    <t>Приложение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</si>
</sst>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i/>
      <sz val="6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E1" sqref="E1"/>
    </sheetView>
  </sheetViews>
  <sheetFormatPr defaultRowHeight="15" x14ac:dyDescent="0.25"/>
  <cols>
    <col min="1" max="1" width="4.7109375" customWidth="1"/>
    <col min="2" max="2" width="44.85546875" customWidth="1"/>
    <col min="3" max="4" width="9.42578125" customWidth="1"/>
    <col min="5" max="5" width="15.85546875" customWidth="1"/>
  </cols>
  <sheetData>
    <row r="1" spans="1:5" x14ac:dyDescent="0.25">
      <c r="E1" s="22" t="s">
        <v>103</v>
      </c>
    </row>
    <row r="3" spans="1:5" ht="54.6" customHeight="1" x14ac:dyDescent="0.25">
      <c r="A3" s="23" t="s">
        <v>102</v>
      </c>
      <c r="B3" s="23"/>
      <c r="C3" s="23"/>
      <c r="D3" s="23"/>
      <c r="E3" s="23"/>
    </row>
    <row r="4" spans="1:5" ht="18.600000000000001" customHeight="1" x14ac:dyDescent="0.25">
      <c r="A4" s="5"/>
      <c r="B4" s="5"/>
      <c r="C4" s="5"/>
      <c r="D4" s="5"/>
      <c r="E4" s="5"/>
    </row>
    <row r="5" spans="1:5" ht="28.15" customHeight="1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6.149999999999999" customHeight="1" thickBot="1" x14ac:dyDescent="0.3">
      <c r="A6" s="6" t="s">
        <v>101</v>
      </c>
      <c r="B6" s="7"/>
      <c r="C6" s="7"/>
      <c r="D6" s="7"/>
      <c r="E6" s="8"/>
    </row>
    <row r="7" spans="1:5" ht="24" x14ac:dyDescent="0.25">
      <c r="A7" s="9">
        <v>1</v>
      </c>
      <c r="B7" s="19" t="s">
        <v>0</v>
      </c>
      <c r="C7" s="3" t="s">
        <v>7</v>
      </c>
      <c r="D7" s="3">
        <f>12.329+0.043+0.043+0.0454</f>
        <v>12.4604</v>
      </c>
      <c r="E7" s="9"/>
    </row>
    <row r="8" spans="1:5" x14ac:dyDescent="0.25">
      <c r="A8" s="10">
        <v>2</v>
      </c>
      <c r="B8" s="20" t="s">
        <v>25</v>
      </c>
      <c r="C8" s="4" t="s">
        <v>7</v>
      </c>
      <c r="D8" s="4">
        <f>0.184+0.018+0.028+0.215+0.017+0.096+0.215+0.044+0.013+0.345</f>
        <v>1.1749999999999998</v>
      </c>
      <c r="E8" s="10"/>
    </row>
    <row r="9" spans="1:5" ht="24" x14ac:dyDescent="0.25">
      <c r="A9" s="9">
        <v>3</v>
      </c>
      <c r="B9" s="21" t="s">
        <v>14</v>
      </c>
      <c r="C9" s="4" t="s">
        <v>9</v>
      </c>
      <c r="D9" s="4">
        <v>111</v>
      </c>
      <c r="E9" s="10"/>
    </row>
    <row r="10" spans="1:5" ht="24" x14ac:dyDescent="0.25">
      <c r="A10" s="10">
        <v>4</v>
      </c>
      <c r="B10" s="20" t="s">
        <v>29</v>
      </c>
      <c r="C10" s="4" t="s">
        <v>7</v>
      </c>
      <c r="D10" s="4">
        <f>0.1132</f>
        <v>0.1132</v>
      </c>
      <c r="E10" s="10"/>
    </row>
    <row r="11" spans="1:5" ht="24" x14ac:dyDescent="0.25">
      <c r="A11" s="9">
        <v>5</v>
      </c>
      <c r="B11" s="20" t="s">
        <v>36</v>
      </c>
      <c r="C11" s="12" t="s">
        <v>7</v>
      </c>
      <c r="D11" s="13">
        <f>0.0038+0.019+0.004+0.0332</f>
        <v>0.06</v>
      </c>
      <c r="E11" s="10"/>
    </row>
    <row r="12" spans="1:5" ht="24" x14ac:dyDescent="0.25">
      <c r="A12" s="10">
        <v>6</v>
      </c>
      <c r="B12" s="20" t="s">
        <v>37</v>
      </c>
      <c r="C12" s="12" t="s">
        <v>9</v>
      </c>
      <c r="D12" s="14">
        <v>1</v>
      </c>
      <c r="E12" s="10"/>
    </row>
    <row r="13" spans="1:5" ht="24" x14ac:dyDescent="0.25">
      <c r="A13" s="9">
        <v>7</v>
      </c>
      <c r="B13" s="20" t="s">
        <v>38</v>
      </c>
      <c r="C13" s="12" t="s">
        <v>9</v>
      </c>
      <c r="D13" s="14">
        <f>5+2+1</f>
        <v>8</v>
      </c>
      <c r="E13" s="10"/>
    </row>
    <row r="14" spans="1:5" ht="24" x14ac:dyDescent="0.25">
      <c r="A14" s="10">
        <v>8</v>
      </c>
      <c r="B14" s="20" t="s">
        <v>39</v>
      </c>
      <c r="C14" s="12" t="s">
        <v>9</v>
      </c>
      <c r="D14" s="14">
        <f>1+2+1</f>
        <v>4</v>
      </c>
      <c r="E14" s="11"/>
    </row>
    <row r="15" spans="1:5" ht="36" x14ac:dyDescent="0.25">
      <c r="A15" s="9">
        <v>9</v>
      </c>
      <c r="B15" s="20" t="s">
        <v>58</v>
      </c>
      <c r="C15" s="12" t="s">
        <v>47</v>
      </c>
      <c r="D15" s="14">
        <f>1+1+2</f>
        <v>4</v>
      </c>
      <c r="E15" s="11"/>
    </row>
    <row r="16" spans="1:5" ht="24" x14ac:dyDescent="0.25">
      <c r="A16" s="10">
        <v>10</v>
      </c>
      <c r="B16" s="20" t="s">
        <v>59</v>
      </c>
      <c r="C16" s="12" t="s">
        <v>47</v>
      </c>
      <c r="D16" s="14">
        <f>1+1+1</f>
        <v>3</v>
      </c>
      <c r="E16" s="11"/>
    </row>
    <row r="17" spans="1:5" x14ac:dyDescent="0.25">
      <c r="A17" s="9">
        <v>11</v>
      </c>
      <c r="B17" s="20" t="s">
        <v>79</v>
      </c>
      <c r="C17" s="12" t="s">
        <v>9</v>
      </c>
      <c r="D17" s="14">
        <v>1</v>
      </c>
      <c r="E17" s="11"/>
    </row>
    <row r="18" spans="1:5" x14ac:dyDescent="0.25">
      <c r="A18" s="10">
        <v>12</v>
      </c>
      <c r="B18" s="20" t="s">
        <v>90</v>
      </c>
      <c r="C18" s="12" t="s">
        <v>9</v>
      </c>
      <c r="D18" s="14">
        <v>1</v>
      </c>
      <c r="E18" s="11"/>
    </row>
    <row r="19" spans="1:5" ht="15.75" thickBot="1" x14ac:dyDescent="0.3">
      <c r="A19" s="9">
        <v>13</v>
      </c>
      <c r="B19" s="20" t="s">
        <v>84</v>
      </c>
      <c r="C19" s="12" t="s">
        <v>9</v>
      </c>
      <c r="D19" s="14">
        <v>1</v>
      </c>
      <c r="E19" s="11"/>
    </row>
    <row r="20" spans="1:5" ht="15.75" thickBot="1" x14ac:dyDescent="0.3">
      <c r="A20" s="15" t="s">
        <v>100</v>
      </c>
      <c r="B20" s="16"/>
      <c r="C20" s="16"/>
      <c r="D20" s="16"/>
      <c r="E20" s="17"/>
    </row>
    <row r="21" spans="1:5" ht="39" customHeight="1" x14ac:dyDescent="0.25">
      <c r="A21" s="9">
        <v>14</v>
      </c>
      <c r="B21" s="19" t="s">
        <v>8</v>
      </c>
      <c r="C21" s="3" t="s">
        <v>9</v>
      </c>
      <c r="D21" s="3">
        <f>5+2+6+2</f>
        <v>15</v>
      </c>
      <c r="E21" s="9"/>
    </row>
    <row r="22" spans="1:5" ht="24" x14ac:dyDescent="0.25">
      <c r="A22" s="10">
        <v>15</v>
      </c>
      <c r="B22" s="21" t="s">
        <v>10</v>
      </c>
      <c r="C22" s="4" t="s">
        <v>11</v>
      </c>
      <c r="D22" s="4">
        <v>4.4000000000000004</v>
      </c>
      <c r="E22" s="10"/>
    </row>
    <row r="23" spans="1:5" x14ac:dyDescent="0.25">
      <c r="A23" s="9">
        <v>16</v>
      </c>
      <c r="B23" s="21" t="s">
        <v>12</v>
      </c>
      <c r="C23" s="4" t="s">
        <v>13</v>
      </c>
      <c r="D23" s="4">
        <v>0.15</v>
      </c>
      <c r="E23" s="10"/>
    </row>
    <row r="24" spans="1:5" x14ac:dyDescent="0.25">
      <c r="A24" s="10">
        <v>17</v>
      </c>
      <c r="B24" s="21" t="s">
        <v>15</v>
      </c>
      <c r="C24" s="4" t="s">
        <v>9</v>
      </c>
      <c r="D24" s="4">
        <v>2</v>
      </c>
      <c r="E24" s="10"/>
    </row>
    <row r="25" spans="1:5" ht="24" x14ac:dyDescent="0.25">
      <c r="A25" s="9">
        <v>18</v>
      </c>
      <c r="B25" s="21" t="s">
        <v>16</v>
      </c>
      <c r="C25" s="4" t="s">
        <v>9</v>
      </c>
      <c r="D25" s="4">
        <v>1</v>
      </c>
      <c r="E25" s="10"/>
    </row>
    <row r="26" spans="1:5" x14ac:dyDescent="0.25">
      <c r="A26" s="10">
        <v>19</v>
      </c>
      <c r="B26" s="20" t="s">
        <v>17</v>
      </c>
      <c r="C26" s="12" t="s">
        <v>6</v>
      </c>
      <c r="D26" s="13">
        <v>18</v>
      </c>
      <c r="E26" s="10"/>
    </row>
    <row r="27" spans="1:5" x14ac:dyDescent="0.25">
      <c r="A27" s="9">
        <v>20</v>
      </c>
      <c r="B27" s="20" t="s">
        <v>18</v>
      </c>
      <c r="C27" s="12" t="s">
        <v>9</v>
      </c>
      <c r="D27" s="13">
        <v>3</v>
      </c>
      <c r="E27" s="10"/>
    </row>
    <row r="28" spans="1:5" x14ac:dyDescent="0.25">
      <c r="A28" s="10">
        <v>21</v>
      </c>
      <c r="B28" s="20" t="s">
        <v>19</v>
      </c>
      <c r="C28" s="12" t="s">
        <v>9</v>
      </c>
      <c r="D28" s="13">
        <v>3</v>
      </c>
      <c r="E28" s="10"/>
    </row>
    <row r="29" spans="1:5" x14ac:dyDescent="0.25">
      <c r="A29" s="9">
        <v>22</v>
      </c>
      <c r="B29" s="20" t="s">
        <v>20</v>
      </c>
      <c r="C29" s="12" t="s">
        <v>9</v>
      </c>
      <c r="D29" s="13">
        <v>3</v>
      </c>
      <c r="E29" s="10"/>
    </row>
    <row r="30" spans="1:5" x14ac:dyDescent="0.25">
      <c r="A30" s="10">
        <v>23</v>
      </c>
      <c r="B30" s="20" t="s">
        <v>21</v>
      </c>
      <c r="C30" s="12" t="s">
        <v>13</v>
      </c>
      <c r="D30" s="13">
        <v>0.18</v>
      </c>
      <c r="E30" s="10"/>
    </row>
    <row r="31" spans="1:5" x14ac:dyDescent="0.25">
      <c r="A31" s="9">
        <v>24</v>
      </c>
      <c r="B31" s="20" t="s">
        <v>22</v>
      </c>
      <c r="C31" s="12" t="s">
        <v>9</v>
      </c>
      <c r="D31" s="13">
        <v>6</v>
      </c>
      <c r="E31" s="10"/>
    </row>
    <row r="32" spans="1:5" ht="24" x14ac:dyDescent="0.25">
      <c r="A32" s="10">
        <v>25</v>
      </c>
      <c r="B32" s="20" t="s">
        <v>23</v>
      </c>
      <c r="C32" s="4" t="s">
        <v>7</v>
      </c>
      <c r="D32" s="4">
        <f>0.017+0.0024+0.0216+0.0012+0.001+0.0096+0.001+0.0216+0.006875</f>
        <v>8.2275000000000001E-2</v>
      </c>
      <c r="E32" s="10"/>
    </row>
    <row r="33" spans="1:5" ht="24" x14ac:dyDescent="0.25">
      <c r="A33" s="9">
        <v>26</v>
      </c>
      <c r="B33" s="20" t="s">
        <v>24</v>
      </c>
      <c r="C33" s="4" t="s">
        <v>7</v>
      </c>
      <c r="D33" s="4">
        <v>0.01</v>
      </c>
      <c r="E33" s="10"/>
    </row>
    <row r="34" spans="1:5" x14ac:dyDescent="0.25">
      <c r="A34" s="10">
        <v>27</v>
      </c>
      <c r="B34" s="20" t="s">
        <v>26</v>
      </c>
      <c r="C34" s="12" t="s">
        <v>7</v>
      </c>
      <c r="D34" s="14">
        <v>1.4E-3</v>
      </c>
      <c r="E34" s="10"/>
    </row>
    <row r="35" spans="1:5" x14ac:dyDescent="0.25">
      <c r="A35" s="9">
        <v>28</v>
      </c>
      <c r="B35" s="20" t="s">
        <v>27</v>
      </c>
      <c r="C35" s="12" t="s">
        <v>7</v>
      </c>
      <c r="D35" s="14">
        <v>4.0000000000000002E-4</v>
      </c>
      <c r="E35" s="10"/>
    </row>
    <row r="36" spans="1:5" x14ac:dyDescent="0.25">
      <c r="A36" s="10">
        <v>29</v>
      </c>
      <c r="B36" s="20" t="s">
        <v>28</v>
      </c>
      <c r="C36" s="12" t="s">
        <v>9</v>
      </c>
      <c r="D36" s="14">
        <v>7</v>
      </c>
      <c r="E36" s="10"/>
    </row>
    <row r="37" spans="1:5" ht="48" x14ac:dyDescent="0.25">
      <c r="A37" s="9">
        <v>30</v>
      </c>
      <c r="B37" s="20" t="s">
        <v>30</v>
      </c>
      <c r="C37" s="12" t="s">
        <v>9</v>
      </c>
      <c r="D37" s="14">
        <v>5</v>
      </c>
      <c r="E37" s="10"/>
    </row>
    <row r="38" spans="1:5" ht="48" x14ac:dyDescent="0.25">
      <c r="A38" s="10">
        <v>31</v>
      </c>
      <c r="B38" s="20" t="s">
        <v>31</v>
      </c>
      <c r="C38" s="12" t="s">
        <v>9</v>
      </c>
      <c r="D38" s="14">
        <f>2+1</f>
        <v>3</v>
      </c>
      <c r="E38" s="10"/>
    </row>
    <row r="39" spans="1:5" x14ac:dyDescent="0.25">
      <c r="A39" s="9">
        <v>32</v>
      </c>
      <c r="B39" s="20" t="s">
        <v>32</v>
      </c>
      <c r="C39" s="12" t="s">
        <v>9</v>
      </c>
      <c r="D39" s="14">
        <v>1</v>
      </c>
      <c r="E39" s="10"/>
    </row>
    <row r="40" spans="1:5" ht="60" x14ac:dyDescent="0.25">
      <c r="A40" s="10">
        <v>33</v>
      </c>
      <c r="B40" s="20" t="s">
        <v>33</v>
      </c>
      <c r="C40" s="12" t="s">
        <v>34</v>
      </c>
      <c r="D40" s="14">
        <v>1</v>
      </c>
      <c r="E40" s="10"/>
    </row>
    <row r="41" spans="1:5" ht="48" x14ac:dyDescent="0.25">
      <c r="A41" s="9">
        <v>34</v>
      </c>
      <c r="B41" s="20" t="s">
        <v>35</v>
      </c>
      <c r="C41" s="12" t="s">
        <v>9</v>
      </c>
      <c r="D41" s="14">
        <f>5+1</f>
        <v>6</v>
      </c>
      <c r="E41" s="10"/>
    </row>
    <row r="42" spans="1:5" x14ac:dyDescent="0.25">
      <c r="A42" s="10">
        <v>35</v>
      </c>
      <c r="B42" s="20" t="s">
        <v>40</v>
      </c>
      <c r="C42" s="12" t="s">
        <v>9</v>
      </c>
      <c r="D42" s="14">
        <f>2+1+2</f>
        <v>5</v>
      </c>
      <c r="E42" s="10"/>
    </row>
    <row r="43" spans="1:5" ht="24" x14ac:dyDescent="0.25">
      <c r="A43" s="9">
        <v>36</v>
      </c>
      <c r="B43" s="20" t="s">
        <v>41</v>
      </c>
      <c r="C43" s="12" t="s">
        <v>9</v>
      </c>
      <c r="D43" s="14">
        <f>2+1+2</f>
        <v>5</v>
      </c>
      <c r="E43" s="10"/>
    </row>
    <row r="44" spans="1:5" x14ac:dyDescent="0.25">
      <c r="A44" s="10">
        <v>37</v>
      </c>
      <c r="B44" s="20" t="s">
        <v>42</v>
      </c>
      <c r="C44" s="12" t="s">
        <v>9</v>
      </c>
      <c r="D44" s="14">
        <f>1+1+1+2</f>
        <v>5</v>
      </c>
      <c r="E44" s="10"/>
    </row>
    <row r="45" spans="1:5" x14ac:dyDescent="0.25">
      <c r="A45" s="9">
        <v>38</v>
      </c>
      <c r="B45" s="20" t="s">
        <v>43</v>
      </c>
      <c r="C45" s="12" t="s">
        <v>44</v>
      </c>
      <c r="D45" s="14">
        <f>0.08+0.16+0.72+0.08+0.32+0.08+0.72+0.6+0.21+0.231+0.077+1.155+3.4</f>
        <v>7.8330000000000002</v>
      </c>
      <c r="E45" s="10"/>
    </row>
    <row r="46" spans="1:5" x14ac:dyDescent="0.25">
      <c r="A46" s="10">
        <v>39</v>
      </c>
      <c r="B46" s="20" t="s">
        <v>45</v>
      </c>
      <c r="C46" s="12" t="s">
        <v>7</v>
      </c>
      <c r="D46" s="14">
        <f>0.0017+0.0034+0.002+0.1974+0.2027+0.002+0.001+0.0195+0.0086</f>
        <v>0.43830000000000002</v>
      </c>
      <c r="E46" s="10"/>
    </row>
    <row r="47" spans="1:5" x14ac:dyDescent="0.25">
      <c r="A47" s="9">
        <v>40</v>
      </c>
      <c r="B47" s="20" t="s">
        <v>46</v>
      </c>
      <c r="C47" s="12" t="s">
        <v>9</v>
      </c>
      <c r="D47" s="14">
        <f>1+1</f>
        <v>2</v>
      </c>
      <c r="E47" s="10"/>
    </row>
    <row r="48" spans="1:5" ht="24" x14ac:dyDescent="0.25">
      <c r="A48" s="10">
        <v>41</v>
      </c>
      <c r="B48" s="20" t="s">
        <v>48</v>
      </c>
      <c r="C48" s="12" t="s">
        <v>49</v>
      </c>
      <c r="D48" s="18">
        <f>0.1+0.1+0.15+0.05</f>
        <v>0.39999999999999997</v>
      </c>
      <c r="E48" s="10"/>
    </row>
    <row r="49" spans="1:5" x14ac:dyDescent="0.25">
      <c r="A49" s="9">
        <v>42</v>
      </c>
      <c r="B49" s="20" t="s">
        <v>50</v>
      </c>
      <c r="C49" s="12" t="s">
        <v>9</v>
      </c>
      <c r="D49" s="14">
        <v>2</v>
      </c>
      <c r="E49" s="10"/>
    </row>
    <row r="50" spans="1:5" ht="36" x14ac:dyDescent="0.25">
      <c r="A50" s="10">
        <v>43</v>
      </c>
      <c r="B50" s="20" t="s">
        <v>51</v>
      </c>
      <c r="C50" s="12" t="s">
        <v>49</v>
      </c>
      <c r="D50" s="14">
        <f>20+10.2+24</f>
        <v>54.2</v>
      </c>
      <c r="E50" s="10"/>
    </row>
    <row r="51" spans="1:5" ht="24" x14ac:dyDescent="0.25">
      <c r="A51" s="9">
        <v>44</v>
      </c>
      <c r="B51" s="20" t="s">
        <v>52</v>
      </c>
      <c r="C51" s="12" t="s">
        <v>7</v>
      </c>
      <c r="D51" s="14">
        <f>0.253+0.085+0.22243+0.1458+0.1407+0.0038</f>
        <v>0.85072999999999999</v>
      </c>
      <c r="E51" s="10"/>
    </row>
    <row r="52" spans="1:5" x14ac:dyDescent="0.25">
      <c r="A52" s="10">
        <v>45</v>
      </c>
      <c r="B52" s="20" t="s">
        <v>53</v>
      </c>
      <c r="C52" s="12" t="s">
        <v>7</v>
      </c>
      <c r="D52" s="14">
        <f>0.003+0.001+0.00283+0.034+0.0549</f>
        <v>9.573000000000001E-2</v>
      </c>
      <c r="E52" s="10"/>
    </row>
    <row r="53" spans="1:5" x14ac:dyDescent="0.25">
      <c r="A53" s="9">
        <v>46</v>
      </c>
      <c r="B53" s="20" t="s">
        <v>54</v>
      </c>
      <c r="C53" s="12" t="s">
        <v>7</v>
      </c>
      <c r="D53" s="14">
        <f>0.015+0.004+0.01298</f>
        <v>3.1980000000000001E-2</v>
      </c>
      <c r="E53" s="10"/>
    </row>
    <row r="54" spans="1:5" ht="24" x14ac:dyDescent="0.25">
      <c r="A54" s="10">
        <v>47</v>
      </c>
      <c r="B54" s="20" t="s">
        <v>55</v>
      </c>
      <c r="C54" s="12" t="s">
        <v>44</v>
      </c>
      <c r="D54" s="14">
        <f>2.5+0.23+1.6</f>
        <v>4.33</v>
      </c>
      <c r="E54" s="10"/>
    </row>
    <row r="55" spans="1:5" ht="48" x14ac:dyDescent="0.25">
      <c r="A55" s="9">
        <v>48</v>
      </c>
      <c r="B55" s="20" t="s">
        <v>56</v>
      </c>
      <c r="C55" s="12" t="s">
        <v>9</v>
      </c>
      <c r="D55" s="14">
        <f>2+2</f>
        <v>4</v>
      </c>
      <c r="E55" s="10"/>
    </row>
    <row r="56" spans="1:5" ht="36" x14ac:dyDescent="0.25">
      <c r="A56" s="10">
        <v>49</v>
      </c>
      <c r="B56" s="20" t="s">
        <v>57</v>
      </c>
      <c r="C56" s="12" t="s">
        <v>9</v>
      </c>
      <c r="D56" s="14">
        <f>1+1+1</f>
        <v>3</v>
      </c>
      <c r="E56" s="10"/>
    </row>
    <row r="57" spans="1:5" x14ac:dyDescent="0.25">
      <c r="A57" s="9">
        <v>50</v>
      </c>
      <c r="B57" s="20" t="s">
        <v>60</v>
      </c>
      <c r="C57" s="12" t="s">
        <v>9</v>
      </c>
      <c r="D57" s="14">
        <f>1+1+3</f>
        <v>5</v>
      </c>
      <c r="E57" s="10"/>
    </row>
    <row r="58" spans="1:5" ht="24" x14ac:dyDescent="0.25">
      <c r="A58" s="10">
        <v>51</v>
      </c>
      <c r="B58" s="20" t="s">
        <v>61</v>
      </c>
      <c r="C58" s="12" t="s">
        <v>44</v>
      </c>
      <c r="D58" s="14">
        <v>15.3</v>
      </c>
      <c r="E58" s="10"/>
    </row>
    <row r="59" spans="1:5" x14ac:dyDescent="0.25">
      <c r="A59" s="9">
        <v>52</v>
      </c>
      <c r="B59" s="20" t="s">
        <v>62</v>
      </c>
      <c r="C59" s="12" t="s">
        <v>44</v>
      </c>
      <c r="D59" s="14">
        <f>9+0.46</f>
        <v>9.4600000000000009</v>
      </c>
      <c r="E59" s="10"/>
    </row>
    <row r="60" spans="1:5" ht="36" x14ac:dyDescent="0.25">
      <c r="A60" s="10">
        <v>53</v>
      </c>
      <c r="B60" s="20" t="s">
        <v>63</v>
      </c>
      <c r="C60" s="12" t="s">
        <v>9</v>
      </c>
      <c r="D60" s="14">
        <v>5</v>
      </c>
      <c r="E60" s="10"/>
    </row>
    <row r="61" spans="1:5" ht="24" x14ac:dyDescent="0.25">
      <c r="A61" s="9">
        <v>54</v>
      </c>
      <c r="B61" s="20" t="s">
        <v>64</v>
      </c>
      <c r="C61" s="12" t="s">
        <v>65</v>
      </c>
      <c r="D61" s="14">
        <v>8</v>
      </c>
      <c r="E61" s="10"/>
    </row>
    <row r="62" spans="1:5" ht="48" x14ac:dyDescent="0.25">
      <c r="A62" s="10">
        <v>55</v>
      </c>
      <c r="B62" s="20" t="s">
        <v>66</v>
      </c>
      <c r="C62" s="12" t="s">
        <v>6</v>
      </c>
      <c r="D62" s="14">
        <f>0.06+12+0.9+11.2</f>
        <v>24.16</v>
      </c>
      <c r="E62" s="10"/>
    </row>
    <row r="63" spans="1:5" ht="36" x14ac:dyDescent="0.25">
      <c r="A63" s="9">
        <v>56</v>
      </c>
      <c r="B63" s="20" t="s">
        <v>67</v>
      </c>
      <c r="C63" s="12" t="s">
        <v>7</v>
      </c>
      <c r="D63" s="14">
        <f>0.00054+0.0395+0.074</f>
        <v>0.11404</v>
      </c>
      <c r="E63" s="10"/>
    </row>
    <row r="64" spans="1:5" ht="48" x14ac:dyDescent="0.25">
      <c r="A64" s="10">
        <v>57</v>
      </c>
      <c r="B64" s="20" t="s">
        <v>68</v>
      </c>
      <c r="C64" s="12" t="s">
        <v>6</v>
      </c>
      <c r="D64" s="14">
        <f>27.14+16</f>
        <v>43.14</v>
      </c>
      <c r="E64" s="10"/>
    </row>
    <row r="65" spans="1:5" ht="36" x14ac:dyDescent="0.25">
      <c r="A65" s="9">
        <v>58</v>
      </c>
      <c r="B65" s="20" t="s">
        <v>69</v>
      </c>
      <c r="C65" s="12" t="s">
        <v>7</v>
      </c>
      <c r="D65" s="14">
        <f>0.0575+0.0287</f>
        <v>8.6199999999999999E-2</v>
      </c>
      <c r="E65" s="10"/>
    </row>
    <row r="66" spans="1:5" ht="48" x14ac:dyDescent="0.25">
      <c r="A66" s="10">
        <v>59</v>
      </c>
      <c r="B66" s="20" t="s">
        <v>70</v>
      </c>
      <c r="C66" s="12" t="s">
        <v>7</v>
      </c>
      <c r="D66" s="14">
        <v>2.1600000000000001E-2</v>
      </c>
      <c r="E66" s="10"/>
    </row>
    <row r="67" spans="1:5" ht="24" x14ac:dyDescent="0.25">
      <c r="A67" s="9">
        <v>60</v>
      </c>
      <c r="B67" s="20" t="s">
        <v>71</v>
      </c>
      <c r="C67" s="12" t="s">
        <v>7</v>
      </c>
      <c r="D67" s="14">
        <f>0.0014+0.0014</f>
        <v>2.8E-3</v>
      </c>
      <c r="E67" s="10"/>
    </row>
    <row r="68" spans="1:5" x14ac:dyDescent="0.25">
      <c r="A68" s="10">
        <v>61</v>
      </c>
      <c r="B68" s="20" t="s">
        <v>72</v>
      </c>
      <c r="C68" s="12" t="s">
        <v>7</v>
      </c>
      <c r="D68" s="14">
        <v>3.6799999999999999E-2</v>
      </c>
      <c r="E68" s="10"/>
    </row>
    <row r="69" spans="1:5" ht="24" x14ac:dyDescent="0.25">
      <c r="A69" s="9">
        <v>62</v>
      </c>
      <c r="B69" s="20" t="s">
        <v>73</v>
      </c>
      <c r="C69" s="12" t="s">
        <v>7</v>
      </c>
      <c r="D69" s="14">
        <f>0.0085+0.0043</f>
        <v>1.2800000000000001E-2</v>
      </c>
      <c r="E69" s="10"/>
    </row>
    <row r="70" spans="1:5" ht="24" x14ac:dyDescent="0.25">
      <c r="A70" s="10">
        <v>63</v>
      </c>
      <c r="B70" s="20" t="s">
        <v>74</v>
      </c>
      <c r="C70" s="12" t="s">
        <v>7</v>
      </c>
      <c r="D70" s="14">
        <v>1E-3</v>
      </c>
      <c r="E70" s="10"/>
    </row>
    <row r="71" spans="1:5" ht="24" x14ac:dyDescent="0.25">
      <c r="A71" s="9">
        <v>64</v>
      </c>
      <c r="B71" s="20" t="s">
        <v>75</v>
      </c>
      <c r="C71" s="12" t="s">
        <v>7</v>
      </c>
      <c r="D71" s="14">
        <f>0.062+0.02+0.112+0.03</f>
        <v>0.224</v>
      </c>
      <c r="E71" s="10"/>
    </row>
    <row r="72" spans="1:5" ht="24" x14ac:dyDescent="0.25">
      <c r="A72" s="10">
        <v>65</v>
      </c>
      <c r="B72" s="20" t="s">
        <v>76</v>
      </c>
      <c r="C72" s="12" t="s">
        <v>9</v>
      </c>
      <c r="D72" s="14">
        <v>30</v>
      </c>
      <c r="E72" s="10"/>
    </row>
    <row r="73" spans="1:5" x14ac:dyDescent="0.25">
      <c r="A73" s="9">
        <v>66</v>
      </c>
      <c r="B73" s="20" t="s">
        <v>77</v>
      </c>
      <c r="C73" s="12" t="s">
        <v>9</v>
      </c>
      <c r="D73" s="14">
        <v>30</v>
      </c>
      <c r="E73" s="10"/>
    </row>
    <row r="74" spans="1:5" x14ac:dyDescent="0.25">
      <c r="A74" s="10">
        <v>67</v>
      </c>
      <c r="B74" s="20" t="s">
        <v>78</v>
      </c>
      <c r="C74" s="12" t="s">
        <v>9</v>
      </c>
      <c r="D74" s="14">
        <v>15</v>
      </c>
      <c r="E74" s="10"/>
    </row>
    <row r="75" spans="1:5" ht="48" x14ac:dyDescent="0.25">
      <c r="A75" s="9">
        <v>68</v>
      </c>
      <c r="B75" s="20" t="s">
        <v>80</v>
      </c>
      <c r="C75" s="12"/>
      <c r="D75" s="14">
        <v>1</v>
      </c>
      <c r="E75" s="10"/>
    </row>
    <row r="76" spans="1:5" x14ac:dyDescent="0.25">
      <c r="A76" s="10">
        <v>69</v>
      </c>
      <c r="B76" s="20" t="s">
        <v>81</v>
      </c>
      <c r="C76" s="12" t="s">
        <v>44</v>
      </c>
      <c r="D76" s="14">
        <v>0.05</v>
      </c>
      <c r="E76" s="10"/>
    </row>
    <row r="77" spans="1:5" x14ac:dyDescent="0.25">
      <c r="A77" s="9">
        <v>70</v>
      </c>
      <c r="B77" s="20" t="s">
        <v>82</v>
      </c>
      <c r="C77" s="12" t="s">
        <v>13</v>
      </c>
      <c r="D77" s="14">
        <v>3.85E-2</v>
      </c>
      <c r="E77" s="10"/>
    </row>
    <row r="78" spans="1:5" x14ac:dyDescent="0.25">
      <c r="A78" s="10">
        <v>71</v>
      </c>
      <c r="B78" s="20" t="s">
        <v>83</v>
      </c>
      <c r="C78" s="12" t="s">
        <v>44</v>
      </c>
      <c r="D78" s="14">
        <v>4.2</v>
      </c>
      <c r="E78" s="10"/>
    </row>
    <row r="79" spans="1:5" ht="24" x14ac:dyDescent="0.25">
      <c r="A79" s="9">
        <v>72</v>
      </c>
      <c r="B79" s="20" t="s">
        <v>85</v>
      </c>
      <c r="C79" s="12" t="s">
        <v>7</v>
      </c>
      <c r="D79" s="18" t="s">
        <v>99</v>
      </c>
      <c r="E79" s="10"/>
    </row>
    <row r="80" spans="1:5" ht="24" x14ac:dyDescent="0.25">
      <c r="A80" s="10">
        <v>73</v>
      </c>
      <c r="B80" s="20" t="s">
        <v>86</v>
      </c>
      <c r="C80" s="12" t="s">
        <v>7</v>
      </c>
      <c r="D80" s="14">
        <v>0.113</v>
      </c>
      <c r="E80" s="10"/>
    </row>
    <row r="81" spans="1:5" ht="48" x14ac:dyDescent="0.25">
      <c r="A81" s="9">
        <v>74</v>
      </c>
      <c r="B81" s="20" t="s">
        <v>87</v>
      </c>
      <c r="C81" s="12" t="s">
        <v>9</v>
      </c>
      <c r="D81" s="14">
        <v>1</v>
      </c>
      <c r="E81" s="10"/>
    </row>
    <row r="82" spans="1:5" ht="36" x14ac:dyDescent="0.25">
      <c r="A82" s="10">
        <v>75</v>
      </c>
      <c r="B82" s="20" t="s">
        <v>88</v>
      </c>
      <c r="C82" s="12" t="s">
        <v>34</v>
      </c>
      <c r="D82" s="14">
        <v>1</v>
      </c>
      <c r="E82" s="10"/>
    </row>
    <row r="83" spans="1:5" ht="48" x14ac:dyDescent="0.25">
      <c r="A83" s="9">
        <v>76</v>
      </c>
      <c r="B83" s="20" t="s">
        <v>89</v>
      </c>
      <c r="C83" s="12" t="s">
        <v>6</v>
      </c>
      <c r="D83" s="14">
        <v>0.12</v>
      </c>
      <c r="E83" s="10"/>
    </row>
    <row r="84" spans="1:5" x14ac:dyDescent="0.25">
      <c r="A84" s="10">
        <v>77</v>
      </c>
      <c r="B84" s="20" t="s">
        <v>91</v>
      </c>
      <c r="C84" s="12" t="s">
        <v>92</v>
      </c>
      <c r="D84" s="14">
        <v>1</v>
      </c>
      <c r="E84" s="10"/>
    </row>
    <row r="85" spans="1:5" x14ac:dyDescent="0.25">
      <c r="A85" s="9">
        <v>78</v>
      </c>
      <c r="B85" s="20" t="s">
        <v>93</v>
      </c>
      <c r="C85" s="12" t="s">
        <v>94</v>
      </c>
      <c r="D85" s="14">
        <v>1</v>
      </c>
      <c r="E85" s="10"/>
    </row>
    <row r="86" spans="1:5" ht="24" x14ac:dyDescent="0.25">
      <c r="A86" s="10">
        <v>79</v>
      </c>
      <c r="B86" s="20" t="s">
        <v>95</v>
      </c>
      <c r="C86" s="12" t="s">
        <v>94</v>
      </c>
      <c r="D86" s="14">
        <v>1</v>
      </c>
      <c r="E86" s="10"/>
    </row>
    <row r="87" spans="1:5" ht="24" x14ac:dyDescent="0.25">
      <c r="A87" s="9">
        <v>80</v>
      </c>
      <c r="B87" s="20" t="s">
        <v>96</v>
      </c>
      <c r="C87" s="12" t="s">
        <v>94</v>
      </c>
      <c r="D87" s="14">
        <v>1</v>
      </c>
      <c r="E87" s="10"/>
    </row>
    <row r="88" spans="1:5" ht="24" x14ac:dyDescent="0.25">
      <c r="A88" s="10">
        <v>81</v>
      </c>
      <c r="B88" s="20" t="s">
        <v>97</v>
      </c>
      <c r="C88" s="12" t="s">
        <v>94</v>
      </c>
      <c r="D88" s="14">
        <v>1</v>
      </c>
      <c r="E88" s="10"/>
    </row>
    <row r="89" spans="1:5" ht="24" x14ac:dyDescent="0.25">
      <c r="A89" s="9">
        <v>82</v>
      </c>
      <c r="B89" s="20" t="s">
        <v>98</v>
      </c>
      <c r="C89" s="12" t="s">
        <v>9</v>
      </c>
      <c r="D89" s="14">
        <v>1</v>
      </c>
      <c r="E89" s="10"/>
    </row>
  </sheetData>
  <mergeCells count="4">
    <mergeCell ref="A3:E3"/>
    <mergeCell ref="A4:E4"/>
    <mergeCell ref="A20:E20"/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2020-10-01T04:51:37Z</dcterms:modified>
</cp:coreProperties>
</file>